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<sst xmlns="http://schemas.openxmlformats.org/spreadsheetml/2006/main" count="164" uniqueCount="120">
  <si>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№ п/п</t>
  </si>
  <si>
    <t>Наименование показателя</t>
  </si>
  <si>
    <t>Код строки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</si>
  <si>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</si>
  <si>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</si>
  <si>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в том числе: доходы от собственности</t>
  </si>
  <si>
    <t>х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</si>
  <si>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</si>
  <si>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</si>
  <si>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</si>
  <si>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Остаток средств на начало года</t>
  </si>
  <si>
    <t xml:space="preserve">                                      плана финансово-хозяйственной деятельности</t>
  </si>
  <si>
    <t>прочие поступления</t>
  </si>
  <si>
    <t>Всего</t>
  </si>
  <si>
    <t>субсидия на иные цели</t>
  </si>
  <si>
    <t>субсидия на осуществление капитальных вложений</t>
  </si>
  <si>
    <t>( в рублях)</t>
  </si>
  <si>
    <t>Кассовые расходы на отчетную дату</t>
  </si>
  <si>
    <t>Код бюджетной классификации Российской Федерации</t>
  </si>
  <si>
    <t>Утверждено  планом фхд</t>
  </si>
  <si>
    <t>Утверждено планом фхд</t>
  </si>
  <si>
    <t>0001</t>
  </si>
  <si>
    <t>1100</t>
  </si>
  <si>
    <t>доходы от оказания услуг, работ, компенсации затрат учреждений</t>
  </si>
  <si>
    <t>1200</t>
  </si>
  <si>
    <t xml:space="preserve">в том числе:
субсидии на финансовое обеспечение выполнения муниципального задания </t>
  </si>
  <si>
    <t>1210</t>
  </si>
  <si>
    <t>1300</t>
  </si>
  <si>
    <t>безвозмездные денежные поступления</t>
  </si>
  <si>
    <t>1400</t>
  </si>
  <si>
    <t>1500</t>
  </si>
  <si>
    <t>в том числе:
субсидии на иные цели</t>
  </si>
  <si>
    <t>1510</t>
  </si>
  <si>
    <t>1520</t>
  </si>
  <si>
    <t>1900</t>
  </si>
  <si>
    <t>1980</t>
  </si>
  <si>
    <t>Прочие источники поступлений</t>
  </si>
  <si>
    <t>2000</t>
  </si>
  <si>
    <t>2110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</si>
  <si>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</si>
  <si>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</si>
  <si>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2130</t>
  </si>
  <si>
    <t>2200</t>
  </si>
  <si>
    <t>2310</t>
  </si>
  <si>
    <t>иные налоги, а также государственная пошлина</t>
  </si>
  <si>
    <t>2400</t>
  </si>
  <si>
    <t>прочие выплаты (кроме выплат на закупку товаров, работ, услуг)</t>
  </si>
  <si>
    <t>2500</t>
  </si>
  <si>
    <t>выплаты на закупку товаров, работ, услуг, всего</t>
  </si>
  <si>
    <t>2600</t>
  </si>
  <si>
    <t>закупка товаров, работ, услуг в целях капитального ремонта муниципального имущества</t>
  </si>
  <si>
    <t>2610</t>
  </si>
  <si>
    <t>прочая закупка товаров, работ, услуг, всего</t>
  </si>
  <si>
    <t>2620</t>
  </si>
  <si>
    <t>капитальные вложения в объекты муниципальной собственности</t>
  </si>
  <si>
    <t>2630</t>
  </si>
  <si>
    <t>Выплаты, уменьшающие доход, всего</t>
  </si>
  <si>
    <t>3000</t>
  </si>
  <si>
    <t>Прочие выплаты, всего</t>
  </si>
  <si>
    <t>4000</t>
  </si>
  <si>
    <t>из них: возврат в  бюджет средств субсидии</t>
  </si>
  <si>
    <t>Утверждено   планом фхд</t>
  </si>
  <si>
    <t>Остаток средств на конец года</t>
  </si>
  <si>
    <t>0002</t>
  </si>
  <si>
    <t>Аналитический код (КОСГУ)</t>
  </si>
  <si>
    <t xml:space="preserve">                           Приложение 3 к порядку составления и утверждения</t>
  </si>
  <si>
    <t xml:space="preserve">Доходы, всего, 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</si>
  <si>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</si>
  <si>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</si>
  <si>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в том числе:  на выплаты персоналу</t>
  </si>
  <si>
    <t>2100</t>
  </si>
  <si>
    <t>в том числе: фонд оплаты труда</t>
  </si>
  <si>
    <t>из них:</t>
  </si>
  <si>
    <t>иные выплаты персоналу, за исключением фонда оплаты труда учреждения</t>
  </si>
  <si>
    <t>социальные и иные выплаты населению, всего</t>
  </si>
  <si>
    <t>в том числе: пособия, компенсации и иные социальные выплаты гражданам, кроме публичных нормативных обязательств</t>
  </si>
  <si>
    <t xml:space="preserve">      премии и гранты</t>
  </si>
  <si>
    <t>2230</t>
  </si>
  <si>
    <t>уплата налогов, сборов и иных платежей, всего</t>
  </si>
  <si>
    <t>2300</t>
  </si>
  <si>
    <t xml:space="preserve"> в том числе: налог на имущество организаций и земельный налог</t>
  </si>
  <si>
    <t>2320</t>
  </si>
  <si>
    <t>уплата штрафов, пеней, иных платежей</t>
  </si>
  <si>
    <t>2330</t>
  </si>
  <si>
    <t>безвозмездные перечисления организациям и физическим лицам, всего</t>
  </si>
  <si>
    <t>Х</t>
  </si>
  <si>
    <t>в том числе: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</si>
  <si>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</si>
  <si>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из них: услуги связи</t>
  </si>
  <si>
    <t>221</t>
  </si>
  <si>
    <t>и т.д.</t>
  </si>
  <si>
    <t>из них: заработная плата</t>
  </si>
  <si>
    <t>211</t>
  </si>
  <si>
    <t>в том числе приобретение объектов недвижимости муниципальными учреждениями</t>
  </si>
  <si>
    <t>строительство (реконструкция) объектов недвижимости муниципальными учреждениями</t>
  </si>
  <si>
    <t>212</t>
  </si>
  <si>
    <t>213</t>
  </si>
  <si>
    <t>1000</t>
  </si>
  <si>
    <t xml:space="preserve">                                муниципальных учреждений </t>
  </si>
  <si>
    <t xml:space="preserve">                                                         </t>
  </si>
  <si>
    <t>коммунальные услуги</t>
  </si>
  <si>
    <t>223</t>
  </si>
  <si>
    <t>работы,услуги по содержанию имущества</t>
  </si>
  <si>
    <t>225</t>
  </si>
  <si>
    <t>оплата прочих работ,услуг</t>
  </si>
  <si>
    <t>226</t>
  </si>
  <si>
    <t>приобритение основных средств</t>
  </si>
  <si>
    <t>310</t>
  </si>
  <si>
    <t>приобритение материальных запасов</t>
  </si>
  <si>
    <t>340</t>
  </si>
  <si>
    <t xml:space="preserve">                 Главный бухгалтер         Юхневская Л.В.</t>
  </si>
  <si>
    <t>из них: пособие по уходу за ребенком,</t>
  </si>
  <si>
    <t xml:space="preserve">выходное пособие </t>
  </si>
  <si>
    <t>транспортные услуги</t>
  </si>
  <si>
    <t>222</t>
  </si>
  <si>
    <t>Исп. Шевченко В.В.</t>
  </si>
  <si>
    <t>тел   3-02-40</t>
  </si>
  <si>
    <t>Отчет о выполнение плана финансового-хозяйственной деятельности по_Сачковичская    сош                                                                                                        на "__31____"______12_____________20_20___г.                                                (наименование учреждения)</t>
  </si>
  <si>
    <t>Подписи:  Руководитель Кожемяко Л.Г.</t>
  </si>
  <si>
    <t>227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</si>
</sst>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wrapText="1"/>
    </xf>
    <xf numFmtId="49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52" applyFont="1" applyFill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2" fontId="19" fillId="0" borderId="13" xfId="0" applyNumberFormat="1" applyFont="1" applyFill="1" applyBorder="1" applyAlignment="1">
      <alignment vertical="center" wrapText="1"/>
    </xf>
    <xf numFmtId="2" fontId="19" fillId="25" borderId="13" xfId="0" applyNumberFormat="1" applyFont="1" applyFill="1" applyBorder="1" applyAlignment="1">
      <alignment vertical="center" wrapText="1"/>
    </xf>
    <xf numFmtId="0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80" zoomScaleNormal="80" zoomScalePageLayoutView="0" workbookViewId="0" topLeftCell="A7">
      <selection activeCell="G15" sqref="G15:G16"/>
    </sheetView>
  </sheetViews>
  <sheetFormatPr defaultColWidth="9.140625" defaultRowHeight="15"/>
  <cols>
    <col min="1" max="1" width="3.140625" style="1" customWidth="1"/>
    <col min="2" max="2" width="49.28125" style="1" customWidth="1"/>
    <col min="3" max="3" width="7.28125" style="1" customWidth="1"/>
    <col min="4" max="4" width="11.28125" style="1" customWidth="1"/>
    <col min="5" max="5" width="7.7109375" style="1" customWidth="1"/>
    <col min="6" max="6" width="15.140625" style="1" customWidth="1"/>
    <col min="7" max="7" width="14.8515625" style="1" customWidth="1"/>
    <col min="8" max="8" width="16.421875" style="1" customWidth="1"/>
    <col min="9" max="9" width="15.00390625" style="1" customWidth="1"/>
    <col min="10" max="11" width="12.8515625" style="1" customWidth="1"/>
    <col min="12" max="12" width="10.8515625" style="1" customWidth="1"/>
    <col min="13" max="13" width="9.421875" style="1" customWidth="1"/>
    <col min="14" max="14" width="12.7109375" style="1" customWidth="1"/>
    <col min="15" max="15" width="13.00390625" style="1" customWidth="1"/>
    <col min="16" max="16384" width="9.140625" style="1" customWidth="1"/>
  </cols>
  <sheetData>
    <row r="1" ht="15">
      <c r="K1" s="1" t="s">
        <v>65</v>
      </c>
    </row>
    <row r="2" ht="15">
      <c r="K2" s="1" t="s">
        <v>11</v>
      </c>
    </row>
    <row r="3" ht="15">
      <c r="K3" s="1" t="s">
        <v>98</v>
      </c>
    </row>
    <row r="4" ht="15">
      <c r="K4" s="1" t="s">
        <v>99</v>
      </c>
    </row>
    <row r="7" spans="6:12" ht="15">
      <c r="F7" s="49" t="s">
        <v>117</v>
      </c>
      <c r="G7" s="49"/>
      <c r="H7" s="49"/>
      <c r="I7" s="49"/>
      <c r="J7" s="49"/>
      <c r="K7" s="49"/>
      <c r="L7" s="49"/>
    </row>
    <row r="8" spans="6:12" ht="15">
      <c r="F8" s="49"/>
      <c r="G8" s="49"/>
      <c r="H8" s="49"/>
      <c r="I8" s="49"/>
      <c r="J8" s="49"/>
      <c r="K8" s="49"/>
      <c r="L8" s="49"/>
    </row>
    <row r="9" spans="6:12" ht="15">
      <c r="F9" s="49"/>
      <c r="G9" s="49"/>
      <c r="H9" s="49"/>
      <c r="I9" s="49"/>
      <c r="J9" s="49"/>
      <c r="K9" s="49"/>
      <c r="L9" s="49"/>
    </row>
    <row r="10" spans="6:12" ht="15">
      <c r="F10" s="49"/>
      <c r="G10" s="49"/>
      <c r="H10" s="49"/>
      <c r="I10" s="49"/>
      <c r="J10" s="49"/>
      <c r="K10" s="49"/>
      <c r="L10" s="49"/>
    </row>
    <row r="12" ht="15">
      <c r="N12" s="1" t="s">
        <v>16</v>
      </c>
    </row>
    <row r="13" spans="1:15" ht="72" customHeight="1">
      <c r="A13" s="53" t="s">
        <v>0</v>
      </c>
      <c r="B13" s="55" t="s">
        <v>1</v>
      </c>
      <c r="C13" s="52" t="s">
        <v>2</v>
      </c>
      <c r="D13" s="53" t="s">
        <v>18</v>
      </c>
      <c r="E13" s="53" t="s">
        <v>64</v>
      </c>
      <c r="F13" s="52" t="s">
        <v>13</v>
      </c>
      <c r="G13" s="52"/>
      <c r="H13" s="52" t="s">
        <v>3</v>
      </c>
      <c r="I13" s="52"/>
      <c r="J13" s="50" t="s">
        <v>14</v>
      </c>
      <c r="K13" s="51"/>
      <c r="L13" s="50" t="s">
        <v>15</v>
      </c>
      <c r="M13" s="51"/>
      <c r="N13" s="52" t="s">
        <v>36</v>
      </c>
      <c r="O13" s="52"/>
    </row>
    <row r="14" spans="1:15" ht="85.5" customHeight="1">
      <c r="A14" s="54"/>
      <c r="B14" s="55"/>
      <c r="C14" s="55"/>
      <c r="D14" s="54"/>
      <c r="E14" s="54"/>
      <c r="F14" s="2" t="s">
        <v>19</v>
      </c>
      <c r="G14" s="2" t="s">
        <v>17</v>
      </c>
      <c r="H14" s="2" t="s">
        <v>61</v>
      </c>
      <c r="I14" s="2" t="s">
        <v>17</v>
      </c>
      <c r="J14" s="2" t="s">
        <v>19</v>
      </c>
      <c r="K14" s="2" t="s">
        <v>17</v>
      </c>
      <c r="L14" s="2" t="s">
        <v>20</v>
      </c>
      <c r="M14" s="2" t="s">
        <v>17</v>
      </c>
      <c r="N14" s="2" t="s">
        <v>20</v>
      </c>
      <c r="O14" s="2" t="s">
        <v>17</v>
      </c>
    </row>
    <row r="15" spans="1:15" ht="18" customHeight="1">
      <c r="A15" s="3"/>
      <c r="B15" s="4" t="s">
        <v>10</v>
      </c>
      <c r="C15" s="5" t="s">
        <v>21</v>
      </c>
      <c r="D15" s="6" t="s">
        <v>6</v>
      </c>
      <c r="E15" s="7" t="s">
        <v>6</v>
      </c>
      <c r="F15" s="11">
        <f aca="true" t="shared" si="0" ref="F15:G17">H15+J15+L15+N15</f>
        <v>0</v>
      </c>
      <c r="G15" s="11">
        <f t="shared" si="0"/>
        <v>65076.15</v>
      </c>
      <c r="H15" s="8"/>
      <c r="I15" s="8">
        <v>37294.98</v>
      </c>
      <c r="J15" s="8"/>
      <c r="K15" s="8"/>
      <c r="L15" s="8"/>
      <c r="M15" s="8"/>
      <c r="N15" s="8"/>
      <c r="O15" s="8">
        <v>27781.17</v>
      </c>
    </row>
    <row r="16" spans="1:15" ht="20.25" customHeight="1">
      <c r="A16" s="3"/>
      <c r="B16" s="4" t="s">
        <v>62</v>
      </c>
      <c r="C16" s="5" t="s">
        <v>63</v>
      </c>
      <c r="D16" s="6"/>
      <c r="E16" s="7"/>
      <c r="F16" s="11">
        <f t="shared" si="0"/>
        <v>0</v>
      </c>
      <c r="G16" s="11">
        <f t="shared" si="0"/>
        <v>-53501.72</v>
      </c>
      <c r="H16" s="28"/>
      <c r="I16" s="28">
        <v>-23816.08</v>
      </c>
      <c r="J16" s="28"/>
      <c r="K16" s="28"/>
      <c r="L16" s="28"/>
      <c r="M16" s="28"/>
      <c r="N16" s="28"/>
      <c r="O16" s="28">
        <v>-29685.64</v>
      </c>
    </row>
    <row r="17" spans="1:15" ht="21.75" customHeight="1">
      <c r="A17" s="9"/>
      <c r="B17" s="10" t="s">
        <v>66</v>
      </c>
      <c r="C17" s="5" t="s">
        <v>97</v>
      </c>
      <c r="D17" s="9"/>
      <c r="E17" s="7"/>
      <c r="F17" s="11">
        <f t="shared" si="0"/>
        <v>15962220.79</v>
      </c>
      <c r="G17" s="11">
        <f t="shared" si="0"/>
        <v>15962220.79</v>
      </c>
      <c r="H17" s="11">
        <f>H18+H20+H21+H23+H24+H25+H26+H27</f>
        <v>10269071.82</v>
      </c>
      <c r="I17" s="11">
        <f>I18+I20+I21+I23+I24+I25+I26+I27</f>
        <v>10269071.82</v>
      </c>
      <c r="J17" s="11">
        <f>J18+J20+J21+J23+J25+J26+J27</f>
        <v>5565742.47</v>
      </c>
      <c r="K17" s="11">
        <f>K18+K20+K21+K23+K25+K26+K27</f>
        <v>5565742.47</v>
      </c>
      <c r="L17" s="11">
        <f>L18+L20+L21+L23+L25+L26+L27</f>
        <v>0</v>
      </c>
      <c r="M17" s="11">
        <f>M18+M20+M21+M23+M25+M26+M27</f>
        <v>0</v>
      </c>
      <c r="N17" s="11">
        <f>N18+N20+N21+N23+N25+N26+N27+N22+N19</f>
        <v>127406.5</v>
      </c>
      <c r="O17" s="11">
        <f>O18+O20+O21+O23+O25+O26+O27+O22+O19</f>
        <v>127406.5</v>
      </c>
    </row>
    <row r="18" spans="1:15" ht="21" customHeight="1">
      <c r="A18" s="12"/>
      <c r="B18" s="13" t="s">
        <v>5</v>
      </c>
      <c r="C18" s="14" t="s">
        <v>22</v>
      </c>
      <c r="D18" s="12">
        <v>120</v>
      </c>
      <c r="E18" s="15"/>
      <c r="F18" s="11">
        <f aca="true" t="shared" si="1" ref="F18:F74">H18+J18+L18+N18</f>
        <v>0</v>
      </c>
      <c r="G18" s="11">
        <f aca="true" t="shared" si="2" ref="G18:G74">I18+K18+M18+O18</f>
        <v>0</v>
      </c>
      <c r="H18" s="26"/>
      <c r="I18" s="26"/>
      <c r="J18" s="26"/>
      <c r="K18" s="26"/>
      <c r="L18" s="26"/>
      <c r="M18" s="26"/>
      <c r="N18" s="26"/>
      <c r="O18" s="26"/>
    </row>
    <row r="19" spans="1:15" ht="33" customHeight="1">
      <c r="A19" s="12"/>
      <c r="B19" s="13" t="s">
        <v>23</v>
      </c>
      <c r="C19" s="14" t="s">
        <v>24</v>
      </c>
      <c r="D19" s="12">
        <v>130</v>
      </c>
      <c r="E19" s="17"/>
      <c r="F19" s="11">
        <f t="shared" si="1"/>
        <v>127406.5</v>
      </c>
      <c r="G19" s="11">
        <f t="shared" si="2"/>
        <v>127406.5</v>
      </c>
      <c r="H19" s="27"/>
      <c r="I19" s="27"/>
      <c r="J19" s="27">
        <f>J20</f>
        <v>0</v>
      </c>
      <c r="K19" s="27">
        <f>K20</f>
        <v>0</v>
      </c>
      <c r="L19" s="27">
        <f>L20</f>
        <v>0</v>
      </c>
      <c r="M19" s="27">
        <f>M20</f>
        <v>0</v>
      </c>
      <c r="N19" s="27">
        <v>127406.5</v>
      </c>
      <c r="O19" s="27">
        <f>N19</f>
        <v>127406.5</v>
      </c>
    </row>
    <row r="20" spans="1:15" ht="48" customHeight="1">
      <c r="A20" s="12"/>
      <c r="B20" s="29" t="s">
        <v>25</v>
      </c>
      <c r="C20" s="30" t="s">
        <v>26</v>
      </c>
      <c r="D20" s="22">
        <v>130</v>
      </c>
      <c r="E20" s="30"/>
      <c r="F20" s="27">
        <f t="shared" si="1"/>
        <v>10269071.82</v>
      </c>
      <c r="G20" s="27">
        <f t="shared" si="2"/>
        <v>10269071.82</v>
      </c>
      <c r="H20" s="26">
        <v>10269071.82</v>
      </c>
      <c r="I20" s="26">
        <f>H20</f>
        <v>10269071.82</v>
      </c>
      <c r="J20" s="26"/>
      <c r="K20" s="26"/>
      <c r="L20" s="26"/>
      <c r="M20" s="26"/>
      <c r="N20" s="26"/>
      <c r="O20" s="26"/>
    </row>
    <row r="21" spans="1:15" ht="30">
      <c r="A21" s="12"/>
      <c r="B21" s="13" t="s">
        <v>7</v>
      </c>
      <c r="C21" s="14" t="s">
        <v>27</v>
      </c>
      <c r="D21" s="12">
        <v>140</v>
      </c>
      <c r="E21" s="17"/>
      <c r="F21" s="11">
        <f t="shared" si="1"/>
        <v>0</v>
      </c>
      <c r="G21" s="11">
        <f t="shared" si="2"/>
        <v>0</v>
      </c>
      <c r="H21" s="26"/>
      <c r="I21" s="26"/>
      <c r="J21" s="26"/>
      <c r="K21" s="26"/>
      <c r="L21" s="26"/>
      <c r="M21" s="26"/>
      <c r="N21" s="26"/>
      <c r="O21" s="26"/>
    </row>
    <row r="22" spans="1:15" ht="18.75" customHeight="1">
      <c r="A22" s="12"/>
      <c r="B22" s="13" t="s">
        <v>28</v>
      </c>
      <c r="C22" s="14" t="s">
        <v>29</v>
      </c>
      <c r="D22" s="12">
        <v>150</v>
      </c>
      <c r="E22" s="17"/>
      <c r="F22" s="11">
        <f t="shared" si="1"/>
        <v>0</v>
      </c>
      <c r="G22" s="11">
        <f t="shared" si="2"/>
        <v>0</v>
      </c>
      <c r="H22" s="26">
        <f aca="true" t="shared" si="3" ref="H22:M22">H23</f>
        <v>0</v>
      </c>
      <c r="I22" s="26">
        <f t="shared" si="3"/>
        <v>0</v>
      </c>
      <c r="J22" s="26"/>
      <c r="K22" s="26"/>
      <c r="L22" s="26">
        <f t="shared" si="3"/>
        <v>0</v>
      </c>
      <c r="M22" s="26">
        <f t="shared" si="3"/>
        <v>0</v>
      </c>
      <c r="N22" s="26"/>
      <c r="O22" s="26"/>
    </row>
    <row r="23" spans="1:15" ht="15">
      <c r="A23" s="12"/>
      <c r="B23" s="13" t="s">
        <v>8</v>
      </c>
      <c r="C23" s="14" t="s">
        <v>30</v>
      </c>
      <c r="D23" s="12">
        <v>150</v>
      </c>
      <c r="E23" s="17"/>
      <c r="F23" s="27">
        <f t="shared" si="1"/>
        <v>5565742.47</v>
      </c>
      <c r="G23" s="27">
        <f t="shared" si="2"/>
        <v>5565742.47</v>
      </c>
      <c r="H23" s="27"/>
      <c r="I23" s="27"/>
      <c r="J23" s="27">
        <f>J24</f>
        <v>5565742.47</v>
      </c>
      <c r="K23" s="27">
        <f>K24</f>
        <v>5565742.47</v>
      </c>
      <c r="L23" s="27"/>
      <c r="M23" s="27"/>
      <c r="N23" s="27"/>
      <c r="O23" s="27"/>
    </row>
    <row r="24" spans="1:15" ht="30">
      <c r="A24" s="12"/>
      <c r="B24" s="13" t="s">
        <v>31</v>
      </c>
      <c r="C24" s="14" t="s">
        <v>32</v>
      </c>
      <c r="D24" s="12">
        <v>150</v>
      </c>
      <c r="E24" s="14"/>
      <c r="F24" s="11">
        <f t="shared" si="1"/>
        <v>5565742.47</v>
      </c>
      <c r="G24" s="11">
        <f t="shared" si="2"/>
        <v>5565742.47</v>
      </c>
      <c r="H24" s="26"/>
      <c r="I24" s="26"/>
      <c r="J24" s="26">
        <v>5565742.47</v>
      </c>
      <c r="K24" s="26">
        <f>J24</f>
        <v>5565742.47</v>
      </c>
      <c r="L24" s="26"/>
      <c r="M24" s="26"/>
      <c r="N24" s="26"/>
      <c r="O24" s="26"/>
    </row>
    <row r="25" spans="1:15" ht="21.75" customHeight="1">
      <c r="A25" s="12"/>
      <c r="B25" s="13" t="s">
        <v>4</v>
      </c>
      <c r="C25" s="14" t="s">
        <v>33</v>
      </c>
      <c r="D25" s="12">
        <v>180</v>
      </c>
      <c r="E25" s="14"/>
      <c r="F25" s="11">
        <f t="shared" si="1"/>
        <v>0</v>
      </c>
      <c r="G25" s="11">
        <f t="shared" si="2"/>
        <v>0</v>
      </c>
      <c r="H25" s="26"/>
      <c r="I25" s="26"/>
      <c r="J25" s="26"/>
      <c r="K25" s="26"/>
      <c r="L25" s="26"/>
      <c r="M25" s="26"/>
      <c r="N25" s="26"/>
      <c r="O25" s="26"/>
    </row>
    <row r="26" spans="1:15" ht="15">
      <c r="A26" s="12"/>
      <c r="B26" s="13" t="s">
        <v>9</v>
      </c>
      <c r="C26" s="14" t="s">
        <v>34</v>
      </c>
      <c r="D26" s="12">
        <v>400</v>
      </c>
      <c r="E26" s="14"/>
      <c r="F26" s="11">
        <f t="shared" si="1"/>
        <v>0</v>
      </c>
      <c r="G26" s="11">
        <f t="shared" si="2"/>
        <v>0</v>
      </c>
      <c r="H26" s="16"/>
      <c r="I26" s="16"/>
      <c r="J26" s="16"/>
      <c r="K26" s="16"/>
      <c r="L26" s="16"/>
      <c r="M26" s="16"/>
      <c r="N26" s="16"/>
      <c r="O26" s="16"/>
    </row>
    <row r="27" spans="1:15" ht="15">
      <c r="A27" s="12"/>
      <c r="B27" s="13" t="s">
        <v>12</v>
      </c>
      <c r="C27" s="14" t="s">
        <v>35</v>
      </c>
      <c r="D27" s="12">
        <v>510</v>
      </c>
      <c r="E27" s="14"/>
      <c r="F27" s="11">
        <f t="shared" si="1"/>
        <v>0</v>
      </c>
      <c r="G27" s="11">
        <f t="shared" si="2"/>
        <v>0</v>
      </c>
      <c r="H27" s="16"/>
      <c r="I27" s="16"/>
      <c r="J27" s="16"/>
      <c r="K27" s="16"/>
      <c r="L27" s="16"/>
      <c r="M27" s="16"/>
      <c r="N27" s="16"/>
      <c r="O27" s="16"/>
    </row>
    <row r="28" spans="1:15" ht="48.75" customHeight="1">
      <c r="A28" s="12"/>
      <c r="B28" s="13" t="s">
        <v>67</v>
      </c>
      <c r="C28" s="14" t="s">
        <v>35</v>
      </c>
      <c r="D28" s="12">
        <v>510</v>
      </c>
      <c r="E28" s="14"/>
      <c r="F28" s="11">
        <f t="shared" si="1"/>
        <v>0</v>
      </c>
      <c r="G28" s="11">
        <f t="shared" si="2"/>
        <v>0</v>
      </c>
      <c r="H28" s="16"/>
      <c r="I28" s="16"/>
      <c r="J28" s="16"/>
      <c r="K28" s="16"/>
      <c r="L28" s="16"/>
      <c r="M28" s="16"/>
      <c r="N28" s="16"/>
      <c r="O28" s="16"/>
    </row>
    <row r="29" spans="1:15" ht="22.5" customHeight="1">
      <c r="A29" s="9"/>
      <c r="B29" s="37" t="s">
        <v>68</v>
      </c>
      <c r="C29" s="38" t="s">
        <v>37</v>
      </c>
      <c r="D29" s="39"/>
      <c r="E29" s="38"/>
      <c r="F29" s="31">
        <f t="shared" si="1"/>
        <v>15962220.790000001</v>
      </c>
      <c r="G29" s="31">
        <f t="shared" si="2"/>
        <v>16015722.510000002</v>
      </c>
      <c r="H29" s="31">
        <f>H30+H42+H47+H57+H56</f>
        <v>10269071.82</v>
      </c>
      <c r="I29" s="31">
        <f>I30+I42+I47+I57+I56</f>
        <v>10292887.9</v>
      </c>
      <c r="J29" s="31">
        <f aca="true" t="shared" si="4" ref="J29:O29">J30+J42+J47+J57</f>
        <v>5565742.470000001</v>
      </c>
      <c r="K29" s="31">
        <f t="shared" si="4"/>
        <v>5565742.470000001</v>
      </c>
      <c r="L29" s="31">
        <f t="shared" si="4"/>
        <v>0</v>
      </c>
      <c r="M29" s="31">
        <f t="shared" si="4"/>
        <v>0</v>
      </c>
      <c r="N29" s="31">
        <f t="shared" si="4"/>
        <v>127406.50000000001</v>
      </c>
      <c r="O29" s="31">
        <f t="shared" si="4"/>
        <v>157092.14</v>
      </c>
    </row>
    <row r="30" spans="1:15" ht="15">
      <c r="A30" s="12"/>
      <c r="B30" s="36" t="s">
        <v>69</v>
      </c>
      <c r="C30" s="33" t="s">
        <v>70</v>
      </c>
      <c r="D30" s="34"/>
      <c r="E30" s="33"/>
      <c r="F30" s="35">
        <f t="shared" si="1"/>
        <v>9025048.270000001</v>
      </c>
      <c r="G30" s="35">
        <f t="shared" si="2"/>
        <v>9072568.15</v>
      </c>
      <c r="H30" s="35">
        <f>H31+H34+H38</f>
        <v>8723374.870000001</v>
      </c>
      <c r="I30" s="35">
        <f aca="true" t="shared" si="5" ref="I30:O30">I31+I34+I38</f>
        <v>8770894.75</v>
      </c>
      <c r="J30" s="35">
        <f t="shared" si="5"/>
        <v>301673.4</v>
      </c>
      <c r="K30" s="35">
        <f t="shared" si="5"/>
        <v>301673.4</v>
      </c>
      <c r="L30" s="35">
        <f t="shared" si="5"/>
        <v>0</v>
      </c>
      <c r="M30" s="35">
        <f t="shared" si="5"/>
        <v>0</v>
      </c>
      <c r="N30" s="35">
        <f t="shared" si="5"/>
        <v>0</v>
      </c>
      <c r="O30" s="35">
        <f t="shared" si="5"/>
        <v>0</v>
      </c>
    </row>
    <row r="31" spans="1:15" ht="15">
      <c r="A31" s="18"/>
      <c r="B31" s="13" t="s">
        <v>71</v>
      </c>
      <c r="C31" s="14" t="s">
        <v>38</v>
      </c>
      <c r="D31" s="12">
        <v>111</v>
      </c>
      <c r="E31" s="14"/>
      <c r="F31" s="11">
        <f t="shared" si="1"/>
        <v>6806413.86</v>
      </c>
      <c r="G31" s="11">
        <f t="shared" si="2"/>
        <v>6853933.74</v>
      </c>
      <c r="H31" s="16">
        <v>6574713.86</v>
      </c>
      <c r="I31" s="16">
        <v>6622233.74</v>
      </c>
      <c r="J31" s="16">
        <v>231700</v>
      </c>
      <c r="K31" s="16">
        <v>231700</v>
      </c>
      <c r="L31" s="16"/>
      <c r="M31" s="16"/>
      <c r="N31" s="16"/>
      <c r="O31" s="16"/>
    </row>
    <row r="32" spans="1:15" ht="15.75" customHeight="1">
      <c r="A32" s="12"/>
      <c r="B32" s="13" t="s">
        <v>91</v>
      </c>
      <c r="C32" s="14" t="s">
        <v>38</v>
      </c>
      <c r="D32" s="12">
        <v>111</v>
      </c>
      <c r="E32" s="14" t="s">
        <v>92</v>
      </c>
      <c r="F32" s="11">
        <f>H32+J32+L32+N32</f>
        <v>6806413.86</v>
      </c>
      <c r="G32" s="11">
        <f t="shared" si="2"/>
        <v>6853933.74</v>
      </c>
      <c r="H32" s="16">
        <v>6574713.86</v>
      </c>
      <c r="I32" s="16">
        <v>6622233.74</v>
      </c>
      <c r="J32" s="16">
        <v>231700</v>
      </c>
      <c r="K32" s="16">
        <v>231700</v>
      </c>
      <c r="L32" s="16"/>
      <c r="M32" s="16"/>
      <c r="N32" s="16"/>
      <c r="O32" s="16"/>
    </row>
    <row r="33" spans="1:15" ht="15.75" customHeight="1">
      <c r="A33" s="12"/>
      <c r="B33" s="13" t="s">
        <v>90</v>
      </c>
      <c r="C33" s="14" t="s">
        <v>38</v>
      </c>
      <c r="D33" s="12">
        <v>111</v>
      </c>
      <c r="E33" s="14"/>
      <c r="F33" s="11">
        <f t="shared" si="1"/>
        <v>0</v>
      </c>
      <c r="G33" s="11">
        <f t="shared" si="2"/>
        <v>0</v>
      </c>
      <c r="H33" s="16"/>
      <c r="I33" s="16"/>
      <c r="J33" s="16"/>
      <c r="K33" s="16"/>
      <c r="L33" s="16"/>
      <c r="M33" s="16"/>
      <c r="N33" s="16"/>
      <c r="O33" s="16"/>
    </row>
    <row r="34" spans="1:15" ht="30">
      <c r="A34" s="12"/>
      <c r="B34" s="19" t="s">
        <v>73</v>
      </c>
      <c r="C34" s="14" t="s">
        <v>39</v>
      </c>
      <c r="D34" s="12">
        <v>112</v>
      </c>
      <c r="E34" s="14"/>
      <c r="F34" s="11">
        <f t="shared" si="1"/>
        <v>177833</v>
      </c>
      <c r="G34" s="11">
        <f t="shared" si="2"/>
        <v>177833</v>
      </c>
      <c r="H34" s="11">
        <f>H35+H36+H37</f>
        <v>177833</v>
      </c>
      <c r="I34" s="11">
        <f>I35+I36+I37</f>
        <v>177833</v>
      </c>
      <c r="J34" s="16"/>
      <c r="K34" s="16"/>
      <c r="L34" s="16"/>
      <c r="M34" s="16"/>
      <c r="N34" s="16"/>
      <c r="O34" s="16"/>
    </row>
    <row r="35" spans="1:15" ht="15" customHeight="1">
      <c r="A35" s="12"/>
      <c r="B35" s="19" t="s">
        <v>111</v>
      </c>
      <c r="C35" s="14" t="s">
        <v>39</v>
      </c>
      <c r="D35" s="12">
        <v>112</v>
      </c>
      <c r="E35" s="14" t="s">
        <v>95</v>
      </c>
      <c r="F35" s="16">
        <f t="shared" si="1"/>
        <v>0</v>
      </c>
      <c r="G35" s="16">
        <f t="shared" si="2"/>
        <v>0</v>
      </c>
      <c r="H35" s="16"/>
      <c r="I35" s="16">
        <f>H35</f>
        <v>0</v>
      </c>
      <c r="J35" s="16"/>
      <c r="K35" s="16"/>
      <c r="L35" s="16"/>
      <c r="M35" s="16"/>
      <c r="N35" s="16"/>
      <c r="O35" s="16"/>
    </row>
    <row r="36" spans="1:15" ht="15" customHeight="1">
      <c r="A36" s="12"/>
      <c r="B36" s="19" t="s">
        <v>100</v>
      </c>
      <c r="C36" s="14" t="s">
        <v>39</v>
      </c>
      <c r="D36" s="12">
        <v>112</v>
      </c>
      <c r="E36" s="14"/>
      <c r="F36" s="16">
        <f t="shared" si="1"/>
        <v>171467</v>
      </c>
      <c r="G36" s="16">
        <f t="shared" si="2"/>
        <v>171467</v>
      </c>
      <c r="H36" s="16">
        <v>171467</v>
      </c>
      <c r="I36" s="16">
        <f>H36</f>
        <v>171467</v>
      </c>
      <c r="J36" s="16"/>
      <c r="K36" s="16"/>
      <c r="L36" s="16"/>
      <c r="M36" s="16"/>
      <c r="N36" s="16"/>
      <c r="O36" s="16"/>
    </row>
    <row r="37" spans="1:15" ht="15" customHeight="1">
      <c r="A37" s="12"/>
      <c r="B37" s="19" t="s">
        <v>112</v>
      </c>
      <c r="C37" s="14"/>
      <c r="D37" s="12"/>
      <c r="E37" s="14"/>
      <c r="F37" s="16">
        <f t="shared" si="1"/>
        <v>6366</v>
      </c>
      <c r="G37" s="16">
        <f t="shared" si="2"/>
        <v>6366</v>
      </c>
      <c r="H37" s="16">
        <v>6366</v>
      </c>
      <c r="I37" s="16">
        <v>6366</v>
      </c>
      <c r="J37" s="16"/>
      <c r="K37" s="16"/>
      <c r="L37" s="16"/>
      <c r="M37" s="16"/>
      <c r="N37" s="16"/>
      <c r="O37" s="16"/>
    </row>
    <row r="38" spans="1:15" ht="47.25" customHeight="1">
      <c r="A38" s="12"/>
      <c r="B38" s="19" t="s">
        <v>40</v>
      </c>
      <c r="C38" s="14" t="s">
        <v>41</v>
      </c>
      <c r="D38" s="12">
        <v>119</v>
      </c>
      <c r="E38" s="14"/>
      <c r="F38" s="11">
        <f t="shared" si="1"/>
        <v>2040801.41</v>
      </c>
      <c r="G38" s="11">
        <f t="shared" si="2"/>
        <v>2040801.41</v>
      </c>
      <c r="H38" s="11">
        <f>H39</f>
        <v>1970828.01</v>
      </c>
      <c r="I38" s="11">
        <f>I39</f>
        <v>1970828.01</v>
      </c>
      <c r="J38" s="11">
        <f>J39</f>
        <v>69973.4</v>
      </c>
      <c r="K38" s="11">
        <f>K39</f>
        <v>69973.4</v>
      </c>
      <c r="L38" s="11"/>
      <c r="M38" s="11"/>
      <c r="N38" s="11"/>
      <c r="O38" s="11"/>
    </row>
    <row r="39" spans="1:15" ht="18" customHeight="1">
      <c r="A39" s="12"/>
      <c r="B39" s="19" t="s">
        <v>72</v>
      </c>
      <c r="C39" s="14" t="s">
        <v>41</v>
      </c>
      <c r="D39" s="12">
        <v>119</v>
      </c>
      <c r="E39" s="14" t="s">
        <v>96</v>
      </c>
      <c r="F39" s="11">
        <f t="shared" si="1"/>
        <v>2040801.41</v>
      </c>
      <c r="G39" s="11">
        <f t="shared" si="2"/>
        <v>2040801.41</v>
      </c>
      <c r="H39" s="16">
        <v>1970828.01</v>
      </c>
      <c r="I39" s="16">
        <v>1970828.01</v>
      </c>
      <c r="J39" s="16">
        <v>69973.4</v>
      </c>
      <c r="K39" s="16">
        <v>69973.4</v>
      </c>
      <c r="L39" s="16"/>
      <c r="M39" s="16"/>
      <c r="N39" s="11"/>
      <c r="O39" s="11"/>
    </row>
    <row r="40" spans="1:15" ht="15.75" customHeight="1">
      <c r="A40" s="12"/>
      <c r="B40" s="19" t="s">
        <v>90</v>
      </c>
      <c r="C40" s="14" t="s">
        <v>41</v>
      </c>
      <c r="D40" s="12">
        <v>119</v>
      </c>
      <c r="E40" s="14"/>
      <c r="F40" s="11">
        <f t="shared" si="1"/>
        <v>0</v>
      </c>
      <c r="G40" s="11">
        <f t="shared" si="2"/>
        <v>0</v>
      </c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2"/>
      <c r="B41" s="19" t="s">
        <v>74</v>
      </c>
      <c r="C41" s="14" t="s">
        <v>42</v>
      </c>
      <c r="D41" s="12">
        <v>300</v>
      </c>
      <c r="E41" s="14"/>
      <c r="F41" s="11">
        <f t="shared" si="1"/>
        <v>0</v>
      </c>
      <c r="G41" s="11">
        <f t="shared" si="2"/>
        <v>0</v>
      </c>
      <c r="H41" s="16"/>
      <c r="I41" s="16"/>
      <c r="J41" s="16"/>
      <c r="K41" s="16"/>
      <c r="L41" s="16"/>
      <c r="M41" s="16"/>
      <c r="N41" s="16"/>
      <c r="O41" s="16"/>
    </row>
    <row r="42" spans="1:15" ht="48.75" customHeight="1">
      <c r="A42" s="12"/>
      <c r="B42" s="40" t="s">
        <v>75</v>
      </c>
      <c r="C42" s="41" t="s">
        <v>42</v>
      </c>
      <c r="D42" s="42">
        <v>321</v>
      </c>
      <c r="E42" s="41"/>
      <c r="F42" s="43">
        <f t="shared" si="1"/>
        <v>0</v>
      </c>
      <c r="G42" s="43">
        <f t="shared" si="2"/>
        <v>0</v>
      </c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2"/>
      <c r="B43" s="20" t="s">
        <v>72</v>
      </c>
      <c r="C43" s="14" t="s">
        <v>42</v>
      </c>
      <c r="D43" s="12">
        <v>321</v>
      </c>
      <c r="E43" s="14"/>
      <c r="F43" s="11">
        <f t="shared" si="1"/>
        <v>0</v>
      </c>
      <c r="G43" s="11">
        <f t="shared" si="2"/>
        <v>0</v>
      </c>
      <c r="H43" s="16"/>
      <c r="I43" s="16"/>
      <c r="J43" s="16"/>
      <c r="K43" s="16"/>
      <c r="L43" s="16"/>
      <c r="M43" s="16"/>
      <c r="N43" s="16"/>
      <c r="O43" s="16"/>
    </row>
    <row r="44" spans="1:15" ht="12" customHeight="1">
      <c r="A44" s="12"/>
      <c r="B44" s="19"/>
      <c r="C44" s="14" t="s">
        <v>42</v>
      </c>
      <c r="D44" s="12">
        <v>321</v>
      </c>
      <c r="E44" s="14"/>
      <c r="F44" s="11">
        <f t="shared" si="1"/>
        <v>0</v>
      </c>
      <c r="G44" s="11">
        <f t="shared" si="2"/>
        <v>0</v>
      </c>
      <c r="H44" s="16"/>
      <c r="I44" s="16"/>
      <c r="J44" s="16"/>
      <c r="K44" s="16"/>
      <c r="L44" s="16"/>
      <c r="M44" s="16"/>
      <c r="N44" s="16"/>
      <c r="O44" s="16"/>
    </row>
    <row r="45" spans="1:15" ht="15">
      <c r="A45" s="12"/>
      <c r="B45" s="19" t="s">
        <v>76</v>
      </c>
      <c r="C45" s="14" t="s">
        <v>77</v>
      </c>
      <c r="D45" s="12">
        <v>350</v>
      </c>
      <c r="E45" s="14"/>
      <c r="F45" s="11">
        <f t="shared" si="1"/>
        <v>0</v>
      </c>
      <c r="G45" s="11">
        <f t="shared" si="2"/>
        <v>0</v>
      </c>
      <c r="H45" s="16"/>
      <c r="I45" s="16"/>
      <c r="J45" s="16"/>
      <c r="K45" s="16"/>
      <c r="L45" s="16"/>
      <c r="M45" s="16"/>
      <c r="N45" s="16"/>
      <c r="O45" s="16"/>
    </row>
    <row r="46" spans="1:15" ht="15">
      <c r="A46" s="12"/>
      <c r="B46" s="19" t="s">
        <v>72</v>
      </c>
      <c r="C46" s="14" t="s">
        <v>77</v>
      </c>
      <c r="D46" s="12">
        <v>350</v>
      </c>
      <c r="E46" s="14"/>
      <c r="F46" s="11">
        <f t="shared" si="1"/>
        <v>0</v>
      </c>
      <c r="G46" s="11">
        <f t="shared" si="2"/>
        <v>0</v>
      </c>
      <c r="H46" s="16"/>
      <c r="I46" s="16"/>
      <c r="J46" s="16"/>
      <c r="K46" s="16"/>
      <c r="L46" s="16"/>
      <c r="M46" s="16"/>
      <c r="N46" s="16"/>
      <c r="O46" s="16"/>
    </row>
    <row r="47" spans="1:15" ht="15">
      <c r="A47" s="12"/>
      <c r="B47" s="32" t="s">
        <v>78</v>
      </c>
      <c r="C47" s="33" t="s">
        <v>79</v>
      </c>
      <c r="D47" s="34">
        <v>850</v>
      </c>
      <c r="E47" s="33"/>
      <c r="F47" s="35">
        <f t="shared" si="1"/>
        <v>492491.44</v>
      </c>
      <c r="G47" s="35">
        <f t="shared" si="2"/>
        <v>490841.42</v>
      </c>
      <c r="H47" s="35">
        <f>H48+H50+H52</f>
        <v>492491.44</v>
      </c>
      <c r="I47" s="35">
        <f aca="true" t="shared" si="6" ref="I47:O47">I48+I50+I52</f>
        <v>490841.42</v>
      </c>
      <c r="J47" s="35">
        <f t="shared" si="6"/>
        <v>0</v>
      </c>
      <c r="K47" s="35">
        <f t="shared" si="6"/>
        <v>0</v>
      </c>
      <c r="L47" s="35">
        <f t="shared" si="6"/>
        <v>0</v>
      </c>
      <c r="M47" s="35">
        <f t="shared" si="6"/>
        <v>0</v>
      </c>
      <c r="N47" s="35">
        <f t="shared" si="6"/>
        <v>0</v>
      </c>
      <c r="O47" s="35">
        <f t="shared" si="6"/>
        <v>0</v>
      </c>
    </row>
    <row r="48" spans="1:15" ht="33.75" customHeight="1">
      <c r="A48" s="12"/>
      <c r="B48" s="19" t="s">
        <v>80</v>
      </c>
      <c r="C48" s="14" t="s">
        <v>43</v>
      </c>
      <c r="D48" s="12">
        <v>851</v>
      </c>
      <c r="E48" s="14"/>
      <c r="F48" s="11">
        <f t="shared" si="1"/>
        <v>486702.02</v>
      </c>
      <c r="G48" s="11">
        <f t="shared" si="2"/>
        <v>485052</v>
      </c>
      <c r="H48" s="16">
        <f>485052+1650.02</f>
        <v>486702.02</v>
      </c>
      <c r="I48" s="16">
        <f>H48-1650.02</f>
        <v>485052</v>
      </c>
      <c r="J48" s="16"/>
      <c r="K48" s="16"/>
      <c r="L48" s="16"/>
      <c r="M48" s="16"/>
      <c r="N48" s="16"/>
      <c r="O48" s="16"/>
    </row>
    <row r="49" spans="1:15" ht="15" customHeight="1">
      <c r="A49" s="12"/>
      <c r="B49" s="19" t="s">
        <v>72</v>
      </c>
      <c r="C49" s="14" t="s">
        <v>43</v>
      </c>
      <c r="D49" s="12">
        <v>851</v>
      </c>
      <c r="E49" s="14"/>
      <c r="F49" s="11">
        <f t="shared" si="1"/>
        <v>0</v>
      </c>
      <c r="G49" s="11">
        <f t="shared" si="2"/>
        <v>0</v>
      </c>
      <c r="H49" s="16"/>
      <c r="I49" s="16"/>
      <c r="J49" s="16"/>
      <c r="K49" s="16"/>
      <c r="L49" s="16"/>
      <c r="M49" s="16"/>
      <c r="N49" s="16"/>
      <c r="O49" s="16"/>
    </row>
    <row r="50" spans="1:15" ht="15">
      <c r="A50" s="12"/>
      <c r="B50" s="19" t="s">
        <v>44</v>
      </c>
      <c r="C50" s="14" t="s">
        <v>81</v>
      </c>
      <c r="D50" s="12">
        <v>852</v>
      </c>
      <c r="E50" s="14"/>
      <c r="F50" s="11">
        <f t="shared" si="1"/>
        <v>4896</v>
      </c>
      <c r="G50" s="11">
        <f t="shared" si="2"/>
        <v>4896</v>
      </c>
      <c r="H50" s="16">
        <v>4896</v>
      </c>
      <c r="I50" s="16">
        <f>H50</f>
        <v>4896</v>
      </c>
      <c r="J50" s="16"/>
      <c r="K50" s="16"/>
      <c r="L50" s="16"/>
      <c r="M50" s="16"/>
      <c r="N50" s="16"/>
      <c r="O50" s="16"/>
    </row>
    <row r="51" spans="1:15" ht="15">
      <c r="A51" s="12"/>
      <c r="B51" s="19" t="s">
        <v>72</v>
      </c>
      <c r="C51" s="14" t="s">
        <v>81</v>
      </c>
      <c r="D51" s="12">
        <v>852</v>
      </c>
      <c r="E51" s="14"/>
      <c r="F51" s="11">
        <f t="shared" si="1"/>
        <v>0</v>
      </c>
      <c r="G51" s="11">
        <f t="shared" si="2"/>
        <v>0</v>
      </c>
      <c r="H51" s="16"/>
      <c r="I51" s="16"/>
      <c r="J51" s="16"/>
      <c r="K51" s="16"/>
      <c r="L51" s="16"/>
      <c r="M51" s="16"/>
      <c r="N51" s="16"/>
      <c r="O51" s="16"/>
    </row>
    <row r="52" spans="1:15" ht="15">
      <c r="A52" s="12"/>
      <c r="B52" s="19" t="s">
        <v>82</v>
      </c>
      <c r="C52" s="14" t="s">
        <v>83</v>
      </c>
      <c r="D52" s="12">
        <v>853</v>
      </c>
      <c r="E52" s="14"/>
      <c r="F52" s="11">
        <f t="shared" si="1"/>
        <v>893.42</v>
      </c>
      <c r="G52" s="11">
        <f t="shared" si="2"/>
        <v>893.42</v>
      </c>
      <c r="H52" s="16">
        <v>893.42</v>
      </c>
      <c r="I52" s="16">
        <f>H52</f>
        <v>893.42</v>
      </c>
      <c r="J52" s="16"/>
      <c r="K52" s="16"/>
      <c r="L52" s="16"/>
      <c r="M52" s="16"/>
      <c r="N52" s="16"/>
      <c r="O52" s="16"/>
    </row>
    <row r="53" spans="1:15" ht="15">
      <c r="A53" s="12"/>
      <c r="B53" s="19" t="s">
        <v>72</v>
      </c>
      <c r="C53" s="14" t="s">
        <v>83</v>
      </c>
      <c r="D53" s="12">
        <v>853</v>
      </c>
      <c r="E53" s="14"/>
      <c r="F53" s="11">
        <f t="shared" si="1"/>
        <v>0</v>
      </c>
      <c r="G53" s="11">
        <f t="shared" si="2"/>
        <v>0</v>
      </c>
      <c r="H53" s="16"/>
      <c r="I53" s="16"/>
      <c r="J53" s="16"/>
      <c r="K53" s="16"/>
      <c r="L53" s="16"/>
      <c r="M53" s="16"/>
      <c r="N53" s="16"/>
      <c r="O53" s="16"/>
    </row>
    <row r="54" spans="1:15" ht="30">
      <c r="A54" s="12"/>
      <c r="B54" s="19" t="s">
        <v>84</v>
      </c>
      <c r="C54" s="14" t="s">
        <v>45</v>
      </c>
      <c r="D54" s="12" t="s">
        <v>85</v>
      </c>
      <c r="E54" s="14"/>
      <c r="F54" s="11">
        <f t="shared" si="1"/>
        <v>0</v>
      </c>
      <c r="G54" s="11">
        <f t="shared" si="2"/>
        <v>0</v>
      </c>
      <c r="H54" s="16"/>
      <c r="I54" s="16"/>
      <c r="J54" s="16"/>
      <c r="K54" s="16"/>
      <c r="L54" s="16"/>
      <c r="M54" s="16"/>
      <c r="N54" s="16"/>
      <c r="O54" s="16"/>
    </row>
    <row r="55" spans="1:15" ht="30">
      <c r="A55" s="12"/>
      <c r="B55" s="19" t="s">
        <v>46</v>
      </c>
      <c r="C55" s="14" t="s">
        <v>47</v>
      </c>
      <c r="D55" s="12" t="s">
        <v>85</v>
      </c>
      <c r="E55" s="14"/>
      <c r="F55" s="11">
        <f t="shared" si="1"/>
        <v>0</v>
      </c>
      <c r="G55" s="11">
        <f t="shared" si="2"/>
        <v>0</v>
      </c>
      <c r="H55" s="16"/>
      <c r="I55" s="16"/>
      <c r="J55" s="16"/>
      <c r="K55" s="16"/>
      <c r="L55" s="16"/>
      <c r="M55" s="16"/>
      <c r="N55" s="16"/>
      <c r="O55" s="16"/>
    </row>
    <row r="56" spans="1:15" ht="44.25" customHeight="1">
      <c r="A56" s="12"/>
      <c r="B56" s="19" t="s">
        <v>86</v>
      </c>
      <c r="C56" s="14" t="s">
        <v>87</v>
      </c>
      <c r="D56" s="12">
        <v>831</v>
      </c>
      <c r="E56" s="14"/>
      <c r="F56" s="11">
        <f t="shared" si="1"/>
        <v>8231.26</v>
      </c>
      <c r="G56" s="11">
        <f t="shared" si="2"/>
        <v>8231.26</v>
      </c>
      <c r="H56" s="16">
        <v>8231.26</v>
      </c>
      <c r="I56" s="16">
        <f>H56</f>
        <v>8231.26</v>
      </c>
      <c r="J56" s="16"/>
      <c r="K56" s="16"/>
      <c r="L56" s="16"/>
      <c r="M56" s="16"/>
      <c r="N56" s="16"/>
      <c r="O56" s="16"/>
    </row>
    <row r="57" spans="1:15" ht="15">
      <c r="A57" s="12"/>
      <c r="B57" s="19" t="s">
        <v>48</v>
      </c>
      <c r="C57" s="14" t="s">
        <v>49</v>
      </c>
      <c r="D57" s="12" t="s">
        <v>85</v>
      </c>
      <c r="E57" s="14"/>
      <c r="F57" s="11">
        <f t="shared" si="1"/>
        <v>6436449.82</v>
      </c>
      <c r="G57" s="11">
        <f t="shared" si="2"/>
        <v>6444081.68</v>
      </c>
      <c r="H57" s="11">
        <f>H58+H60</f>
        <v>1044974.2500000001</v>
      </c>
      <c r="I57" s="11">
        <f aca="true" t="shared" si="7" ref="I57:O57">I58+I60</f>
        <v>1022920.47</v>
      </c>
      <c r="J57" s="11">
        <f t="shared" si="7"/>
        <v>5264069.07</v>
      </c>
      <c r="K57" s="11">
        <f t="shared" si="7"/>
        <v>5264069.07</v>
      </c>
      <c r="L57" s="11">
        <f t="shared" si="7"/>
        <v>0</v>
      </c>
      <c r="M57" s="11">
        <f t="shared" si="7"/>
        <v>0</v>
      </c>
      <c r="N57" s="11">
        <f t="shared" si="7"/>
        <v>127406.50000000001</v>
      </c>
      <c r="O57" s="11">
        <f t="shared" si="7"/>
        <v>157092.14</v>
      </c>
    </row>
    <row r="58" spans="1:15" ht="32.25" customHeight="1">
      <c r="A58" s="12"/>
      <c r="B58" s="19" t="s">
        <v>50</v>
      </c>
      <c r="C58" s="14" t="s">
        <v>51</v>
      </c>
      <c r="D58" s="12">
        <v>243</v>
      </c>
      <c r="E58" s="14"/>
      <c r="F58" s="11">
        <f t="shared" si="1"/>
        <v>2766637</v>
      </c>
      <c r="G58" s="11">
        <f t="shared" si="2"/>
        <v>2766637</v>
      </c>
      <c r="H58" s="16"/>
      <c r="I58" s="16"/>
      <c r="J58" s="16">
        <v>2766637</v>
      </c>
      <c r="K58" s="16">
        <v>2766637</v>
      </c>
      <c r="L58" s="16"/>
      <c r="M58" s="16"/>
      <c r="N58" s="16"/>
      <c r="O58" s="16"/>
    </row>
    <row r="59" spans="1:15" ht="16.5" customHeight="1">
      <c r="A59" s="12"/>
      <c r="B59" s="19" t="s">
        <v>72</v>
      </c>
      <c r="C59" s="14" t="s">
        <v>51</v>
      </c>
      <c r="D59" s="12">
        <v>243</v>
      </c>
      <c r="E59" s="14"/>
      <c r="F59" s="11">
        <f t="shared" si="1"/>
        <v>0</v>
      </c>
      <c r="G59" s="11">
        <f t="shared" si="2"/>
        <v>0</v>
      </c>
      <c r="H59" s="16"/>
      <c r="I59" s="16"/>
      <c r="J59" s="16"/>
      <c r="K59" s="16"/>
      <c r="L59" s="16"/>
      <c r="M59" s="16"/>
      <c r="N59" s="16"/>
      <c r="O59" s="16"/>
    </row>
    <row r="60" spans="1:15" ht="15">
      <c r="A60" s="12"/>
      <c r="B60" s="19" t="s">
        <v>52</v>
      </c>
      <c r="C60" s="14" t="s">
        <v>53</v>
      </c>
      <c r="D60" s="12">
        <v>244</v>
      </c>
      <c r="E60" s="14"/>
      <c r="F60" s="11">
        <f>F61+F63+F64+F65+F67+F68+F62+F66</f>
        <v>3669812.8199999994</v>
      </c>
      <c r="G60" s="11">
        <f aca="true" t="shared" si="8" ref="G60:O60">G61+G63+G64+G65+G67+G68+G62+G66</f>
        <v>3677444.6799999997</v>
      </c>
      <c r="H60" s="11">
        <f t="shared" si="8"/>
        <v>1044974.2500000001</v>
      </c>
      <c r="I60" s="11">
        <f t="shared" si="8"/>
        <v>1022920.47</v>
      </c>
      <c r="J60" s="11">
        <f t="shared" si="8"/>
        <v>2497432.07</v>
      </c>
      <c r="K60" s="11">
        <f t="shared" si="8"/>
        <v>2497432.07</v>
      </c>
      <c r="L60" s="11">
        <f t="shared" si="8"/>
        <v>0</v>
      </c>
      <c r="M60" s="11">
        <f t="shared" si="8"/>
        <v>0</v>
      </c>
      <c r="N60" s="11">
        <f t="shared" si="8"/>
        <v>127406.50000000001</v>
      </c>
      <c r="O60" s="11">
        <f t="shared" si="8"/>
        <v>157092.14</v>
      </c>
    </row>
    <row r="61" spans="1:15" ht="15">
      <c r="A61" s="12"/>
      <c r="B61" s="19" t="s">
        <v>88</v>
      </c>
      <c r="C61" s="14" t="s">
        <v>53</v>
      </c>
      <c r="D61" s="12">
        <v>244</v>
      </c>
      <c r="E61" s="14" t="s">
        <v>89</v>
      </c>
      <c r="F61" s="11">
        <f aca="true" t="shared" si="9" ref="F61:G67">H61+J61+L61+N61</f>
        <v>29632.13</v>
      </c>
      <c r="G61" s="11">
        <f t="shared" si="9"/>
        <v>29632.13</v>
      </c>
      <c r="H61" s="16">
        <v>29632.13</v>
      </c>
      <c r="I61" s="16">
        <v>29632.13</v>
      </c>
      <c r="J61" s="16"/>
      <c r="K61" s="16"/>
      <c r="L61" s="16"/>
      <c r="M61" s="16"/>
      <c r="N61" s="16"/>
      <c r="O61" s="16"/>
    </row>
    <row r="62" spans="1:15" ht="15">
      <c r="A62" s="12"/>
      <c r="B62" s="19" t="s">
        <v>113</v>
      </c>
      <c r="C62" s="14" t="s">
        <v>53</v>
      </c>
      <c r="D62" s="12">
        <v>244</v>
      </c>
      <c r="E62" s="14" t="s">
        <v>114</v>
      </c>
      <c r="F62" s="11">
        <f t="shared" si="9"/>
        <v>643.5</v>
      </c>
      <c r="G62" s="11">
        <f t="shared" si="9"/>
        <v>0</v>
      </c>
      <c r="H62" s="16">
        <v>643.5</v>
      </c>
      <c r="I62" s="16"/>
      <c r="J62" s="16"/>
      <c r="K62" s="16"/>
      <c r="L62" s="16"/>
      <c r="M62" s="16"/>
      <c r="N62" s="16"/>
      <c r="O62" s="16"/>
    </row>
    <row r="63" spans="1:15" ht="15">
      <c r="A63" s="12"/>
      <c r="B63" s="19" t="s">
        <v>100</v>
      </c>
      <c r="C63" s="14" t="s">
        <v>53</v>
      </c>
      <c r="D63" s="12">
        <v>244</v>
      </c>
      <c r="E63" s="14" t="s">
        <v>101</v>
      </c>
      <c r="F63" s="11">
        <f t="shared" si="9"/>
        <v>396728.11</v>
      </c>
      <c r="G63" s="11">
        <f t="shared" si="9"/>
        <v>396728.11</v>
      </c>
      <c r="H63" s="16">
        <v>396728.11</v>
      </c>
      <c r="I63" s="16">
        <v>396728.11</v>
      </c>
      <c r="J63" s="16"/>
      <c r="K63" s="16"/>
      <c r="L63" s="16"/>
      <c r="M63" s="16"/>
      <c r="N63" s="16"/>
      <c r="O63" s="16"/>
    </row>
    <row r="64" spans="1:15" ht="15">
      <c r="A64" s="12"/>
      <c r="B64" s="19" t="s">
        <v>102</v>
      </c>
      <c r="C64" s="14" t="s">
        <v>53</v>
      </c>
      <c r="D64" s="12">
        <v>244</v>
      </c>
      <c r="E64" s="14" t="s">
        <v>103</v>
      </c>
      <c r="F64" s="11">
        <f>H64+J64+L64+N64</f>
        <v>2202003.1599999997</v>
      </c>
      <c r="G64" s="11">
        <f t="shared" si="9"/>
        <v>2202663.1599999997</v>
      </c>
      <c r="H64" s="16">
        <v>77770.88</v>
      </c>
      <c r="I64" s="16">
        <v>78430.88</v>
      </c>
      <c r="J64" s="16">
        <v>2124232.28</v>
      </c>
      <c r="K64" s="16">
        <v>2124232.28</v>
      </c>
      <c r="L64" s="16"/>
      <c r="M64" s="16"/>
      <c r="N64" s="16"/>
      <c r="O64" s="16"/>
    </row>
    <row r="65" spans="1:15" ht="15">
      <c r="A65" s="12"/>
      <c r="B65" s="19" t="s">
        <v>104</v>
      </c>
      <c r="C65" s="14" t="s">
        <v>53</v>
      </c>
      <c r="D65" s="12">
        <v>244</v>
      </c>
      <c r="E65" s="14" t="s">
        <v>105</v>
      </c>
      <c r="F65" s="11">
        <f t="shared" si="9"/>
        <v>148553.69</v>
      </c>
      <c r="G65" s="11">
        <f t="shared" si="9"/>
        <v>163076.72</v>
      </c>
      <c r="H65" s="16">
        <f>157026.96-H66</f>
        <v>148553.69</v>
      </c>
      <c r="I65" s="16">
        <f>171549.99-I66</f>
        <v>163076.72</v>
      </c>
      <c r="J65" s="16"/>
      <c r="K65" s="16"/>
      <c r="L65" s="16"/>
      <c r="M65" s="16"/>
      <c r="N65" s="16"/>
      <c r="O65" s="16"/>
    </row>
    <row r="66" spans="1:15" ht="15">
      <c r="A66" s="12"/>
      <c r="B66" s="19" t="s">
        <v>104</v>
      </c>
      <c r="C66" s="14" t="s">
        <v>53</v>
      </c>
      <c r="D66" s="12">
        <v>244</v>
      </c>
      <c r="E66" s="14" t="s">
        <v>119</v>
      </c>
      <c r="F66" s="11">
        <f t="shared" si="9"/>
        <v>8473.27</v>
      </c>
      <c r="G66" s="11">
        <f t="shared" si="9"/>
        <v>8473.27</v>
      </c>
      <c r="H66" s="16">
        <v>8473.27</v>
      </c>
      <c r="I66" s="16">
        <v>8473.27</v>
      </c>
      <c r="J66" s="16"/>
      <c r="K66" s="16"/>
      <c r="L66" s="16"/>
      <c r="M66" s="16"/>
      <c r="N66" s="16"/>
      <c r="O66" s="16"/>
    </row>
    <row r="67" spans="1:15" ht="15">
      <c r="A67" s="12"/>
      <c r="B67" s="19" t="s">
        <v>106</v>
      </c>
      <c r="C67" s="14" t="s">
        <v>53</v>
      </c>
      <c r="D67" s="12">
        <v>244</v>
      </c>
      <c r="E67" s="14" t="s">
        <v>107</v>
      </c>
      <c r="F67" s="11">
        <f t="shared" si="9"/>
        <v>42829.9</v>
      </c>
      <c r="G67" s="11">
        <f t="shared" si="9"/>
        <v>42829.9</v>
      </c>
      <c r="H67" s="16">
        <v>42829.9</v>
      </c>
      <c r="I67" s="16">
        <v>42829.9</v>
      </c>
      <c r="J67" s="16"/>
      <c r="K67" s="16"/>
      <c r="L67" s="16"/>
      <c r="M67" s="16"/>
      <c r="N67" s="16"/>
      <c r="O67" s="16"/>
    </row>
    <row r="68" spans="1:15" ht="15">
      <c r="A68" s="12"/>
      <c r="B68" s="19" t="s">
        <v>108</v>
      </c>
      <c r="C68" s="14" t="s">
        <v>53</v>
      </c>
      <c r="D68" s="12">
        <v>244</v>
      </c>
      <c r="E68" s="14" t="s">
        <v>109</v>
      </c>
      <c r="F68" s="11">
        <f t="shared" si="1"/>
        <v>840949.06</v>
      </c>
      <c r="G68" s="11">
        <f t="shared" si="2"/>
        <v>834041.39</v>
      </c>
      <c r="H68" s="45">
        <f>65000+208471.14+66871.63</f>
        <v>340342.77</v>
      </c>
      <c r="I68" s="46">
        <f>18433.91+2717.95+610+5000+32853.78+30282.5+1000+8611+2911+7495+12000+19662+3828+26059.47+31500+730+5822+1940.1+27122.65+170.1+65000</f>
        <v>303749.46</v>
      </c>
      <c r="J68" s="47">
        <f>73592.01+1406+14652+27417+888+144+228+4717.5+3572.32+14976+6589.44+18960.15+11910.52+5656.95+2432.53+3000+1039.66+18960.34+13556.81+29622.02+4202.9+54377.12-4202.9+11072.95+1345.95+15000+27123.04+2329.48+8630</f>
        <v>373199.79</v>
      </c>
      <c r="K68" s="47">
        <f>73592.01+1406+14652+27417+888+144+228+4717.5+3572.32+14976+6589.44+18960.15+11910.52+5656.95+2432.53+3000+1039.66+18960.34+13556.81+29622.02+4202.9+54377.12-4202.9+11072.95+1345.95+15000+27123.04+2329.48+8630</f>
        <v>373199.79</v>
      </c>
      <c r="L68" s="16"/>
      <c r="M68" s="16"/>
      <c r="N68" s="48">
        <f>64771.14+8200+5541.47-5541.47+1944.18+2416.3+13765.01+8000+5000+5325+3206.71+5597.3+1441+2037.5+31888+3500-29685.64</f>
        <v>127406.50000000001</v>
      </c>
      <c r="O68" s="48">
        <f>64771.14+8200+5541.47-5541.47+1944.18+2416.3+13765.01+8000+5000+5325+3206.71+5597.3+1441+2037.5+31888+3500</f>
        <v>157092.14</v>
      </c>
    </row>
    <row r="69" spans="1:15" ht="30">
      <c r="A69" s="12"/>
      <c r="B69" s="19" t="s">
        <v>54</v>
      </c>
      <c r="C69" s="14" t="s">
        <v>55</v>
      </c>
      <c r="D69" s="12">
        <v>400</v>
      </c>
      <c r="E69" s="14"/>
      <c r="F69" s="11">
        <f t="shared" si="1"/>
        <v>0</v>
      </c>
      <c r="G69" s="11">
        <f t="shared" si="2"/>
        <v>0</v>
      </c>
      <c r="H69" s="16"/>
      <c r="I69" s="16"/>
      <c r="J69" s="16"/>
      <c r="K69" s="16"/>
      <c r="L69" s="16"/>
      <c r="M69" s="16"/>
      <c r="N69" s="16"/>
      <c r="O69" s="16"/>
    </row>
    <row r="70" spans="1:15" ht="30">
      <c r="A70" s="12"/>
      <c r="B70" s="19" t="s">
        <v>93</v>
      </c>
      <c r="C70" s="14" t="s">
        <v>55</v>
      </c>
      <c r="D70" s="12">
        <v>406</v>
      </c>
      <c r="E70" s="14"/>
      <c r="F70" s="11">
        <f t="shared" si="1"/>
        <v>0</v>
      </c>
      <c r="G70" s="11">
        <f t="shared" si="2"/>
        <v>0</v>
      </c>
      <c r="H70" s="16"/>
      <c r="I70" s="16"/>
      <c r="J70" s="16"/>
      <c r="K70" s="16"/>
      <c r="L70" s="16"/>
      <c r="M70" s="16"/>
      <c r="N70" s="16"/>
      <c r="O70" s="16"/>
    </row>
    <row r="71" spans="1:15" ht="30">
      <c r="A71" s="12"/>
      <c r="B71" s="19" t="s">
        <v>94</v>
      </c>
      <c r="C71" s="14" t="s">
        <v>55</v>
      </c>
      <c r="D71" s="12">
        <v>407</v>
      </c>
      <c r="E71" s="14"/>
      <c r="F71" s="11">
        <f t="shared" si="1"/>
        <v>0</v>
      </c>
      <c r="G71" s="11">
        <f t="shared" si="2"/>
        <v>0</v>
      </c>
      <c r="H71" s="16"/>
      <c r="I71" s="16"/>
      <c r="J71" s="16"/>
      <c r="K71" s="16"/>
      <c r="L71" s="16"/>
      <c r="M71" s="16"/>
      <c r="N71" s="16"/>
      <c r="O71" s="16"/>
    </row>
    <row r="72" spans="1:15" ht="15">
      <c r="A72" s="12"/>
      <c r="B72" s="21" t="s">
        <v>56</v>
      </c>
      <c r="C72" s="5" t="s">
        <v>57</v>
      </c>
      <c r="D72" s="9">
        <v>100</v>
      </c>
      <c r="E72" s="5"/>
      <c r="F72" s="11">
        <f t="shared" si="1"/>
        <v>0</v>
      </c>
      <c r="G72" s="11">
        <f t="shared" si="2"/>
        <v>0</v>
      </c>
      <c r="H72" s="11"/>
      <c r="I72" s="11"/>
      <c r="J72" s="11"/>
      <c r="K72" s="11"/>
      <c r="L72" s="11"/>
      <c r="M72" s="11"/>
      <c r="N72" s="11"/>
      <c r="O72" s="11"/>
    </row>
    <row r="73" spans="1:15" ht="15">
      <c r="A73" s="22"/>
      <c r="B73" s="23" t="s">
        <v>58</v>
      </c>
      <c r="C73" s="5" t="s">
        <v>59</v>
      </c>
      <c r="D73" s="9" t="s">
        <v>6</v>
      </c>
      <c r="E73" s="5"/>
      <c r="F73" s="11">
        <f t="shared" si="1"/>
        <v>0</v>
      </c>
      <c r="G73" s="11">
        <f t="shared" si="2"/>
        <v>0</v>
      </c>
      <c r="H73" s="24"/>
      <c r="I73" s="24"/>
      <c r="J73" s="24"/>
      <c r="K73" s="24"/>
      <c r="L73" s="24"/>
      <c r="M73" s="24"/>
      <c r="N73" s="24"/>
      <c r="O73" s="24"/>
    </row>
    <row r="74" spans="1:15" ht="15">
      <c r="A74" s="25"/>
      <c r="B74" s="19" t="s">
        <v>60</v>
      </c>
      <c r="C74" s="12">
        <v>4010</v>
      </c>
      <c r="D74" s="12">
        <v>610</v>
      </c>
      <c r="E74" s="25"/>
      <c r="F74" s="11">
        <f t="shared" si="1"/>
        <v>0</v>
      </c>
      <c r="G74" s="11">
        <f t="shared" si="2"/>
        <v>0</v>
      </c>
      <c r="H74" s="25"/>
      <c r="I74" s="25"/>
      <c r="J74" s="25"/>
      <c r="K74" s="25"/>
      <c r="L74" s="25"/>
      <c r="M74" s="25"/>
      <c r="N74" s="25"/>
      <c r="O74" s="25"/>
    </row>
    <row r="76" ht="15">
      <c r="B76" s="1" t="s">
        <v>118</v>
      </c>
    </row>
    <row r="77" ht="15">
      <c r="B77" s="1" t="s">
        <v>110</v>
      </c>
    </row>
    <row r="80" ht="15">
      <c r="B80" s="1" t="s">
        <v>115</v>
      </c>
    </row>
    <row r="81" ht="15">
      <c r="B81" s="1" t="s">
        <v>116</v>
      </c>
    </row>
  </sheetData>
  <sheetProtection/>
  <mergeCells count="11">
    <mergeCell ref="A13:A14"/>
    <mergeCell ref="F13:G13"/>
    <mergeCell ref="H13:I13"/>
    <mergeCell ref="B13:B14"/>
    <mergeCell ref="C13:C14"/>
    <mergeCell ref="E13:E14"/>
    <mergeCell ref="D13:D14"/>
    <mergeCell ref="F7:L10"/>
    <mergeCell ref="J13:K13"/>
    <mergeCell ref="L13:M13"/>
    <mergeCell ref="N13:O13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2021-02-08T15:12:40Z</cp:lastPrinted>
  <dcterms:created xsi:type="dcterms:W3CDTF">2016-03-29T13:02:19Z</dcterms:created>
  <dcterms:modified xsi:type="dcterms:W3CDTF">2021-02-19T17:54:30Z</dcterms:modified>
  <cp:category/>
  <cp:version/>
  <cp:contentType/>
  <cp:contentStatus/>
</cp:coreProperties>
</file>